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<sst xmlns="http://schemas.openxmlformats.org/spreadsheetml/2006/main" count="340" uniqueCount="183">
  <si>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</si>
  <si>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</si>
  <si>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</si>
  <si>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</si>
  <si>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</si>
  <si>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</si>
  <si>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</si>
  <si>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</si>
  <si>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</si>
  <si>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</si>
  <si>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</si>
  <si>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</si>
  <si>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</si>
  <si>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</si>
  <si>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</si>
  <si>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</si>
  <si>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</si>
  <si>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</si>
  <si>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</si>
  <si>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</si>
  <si>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</si>
  <si>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</si>
  <si>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</si>
  <si>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</si>
  <si>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</si>
  <si>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</si>
  <si>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</si>
  <si>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</si>
  <si>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</si>
  <si>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</si>
  <si>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</si>
  <si>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</si>
  <si>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</si>
  <si>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</si>
  <si>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</si>
  <si>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</si>
  <si>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</si>
  <si>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</si>
  <si>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</si>
  <si>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</si>
  <si>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</si>
  <si>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</si>
  <si>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</si>
  <si>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</si>
  <si>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</si>
  <si>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</si>
  <si>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</si>
  <si>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</si>
  <si>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</si>
  <si>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</si>
  <si>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</si>
  <si>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</si>
  <si>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</si>
  <si>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</si>
  <si>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</si>
  <si>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</si>
  <si>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</si>
  <si>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</si>
  <si>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</si>
  <si>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</si>
  <si>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</si>
  <si>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</si>
  <si>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</si>
  <si>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</si>
  <si>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</si>
  <si>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</si>
  <si>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</si>
  <si>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</si>
  <si>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</si>
  <si>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</si>
  <si>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</si>
  <si>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</si>
  <si>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</si>
  <si>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</si>
  <si>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</si>
  <si>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</si>
  <si>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</si>
  <si>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</si>
  <si>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</si>
  <si>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</si>
  <si>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</si>
  <si>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</si>
  <si>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</si>
  <si>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</si>
  <si>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</si>
  <si>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</si>
  <si>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</si>
  <si>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</si>
  <si>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</si>
  <si>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</si>
  <si>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</si>
  <si>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</si>
  <si>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</si>
  <si>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</si>
  <si>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</si>
  <si>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</si>
  <si>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</si>
  <si>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</si>
  <si>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</si>
  <si>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</si>
  <si>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</si>
  <si>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</si>
  <si>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</si>
  <si>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</si>
  <si>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</si>
  <si>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</si>
  <si>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</si>
  <si>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</si>
  <si>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</si>
  <si>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</si>
  <si>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</si>
  <si>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</si>
  <si>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</si>
  <si>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</si>
  <si>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</si>
  <si>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</si>
  <si>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</si>
  <si>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</si>
  <si>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</si>
  <si>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</si>
  <si>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</si>
  <si>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</si>
  <si>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</si>
  <si>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</si>
  <si>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</si>
  <si>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</si>
  <si>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</si>
  <si>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</si>
  <si>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</si>
  <si>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</si>
  <si>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</si>
  <si>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</si>
  <si>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</si>
  <si>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</si>
  <si>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</si>
  <si>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</si>
  <si>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</si>
  <si>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</si>
  <si>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</si>
  <si>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</si>
  <si>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</si>
  <si>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</si>
  <si>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</si>
  <si>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</si>
  <si>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</si>
  <si>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</si>
  <si>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</si>
  <si>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</si>
  <si>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</si>
  <si>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</si>
  <si>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</si>
  <si>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</si>
  <si>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</si>
  <si>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</si>
  <si>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</si>
  <si>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</si>
  <si>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</si>
  <si>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</si>
  <si>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</si>
  <si>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</si>
  <si>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</si>
  <si>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</si>
  <si>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</si>
  <si>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</si>
  <si>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</si>
  <si>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</si>
  <si>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</si>
  <si>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</si>
  <si>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</si>
  <si>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</si>
  <si>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</si>
  <si>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</si>
  <si>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</si>
  <si>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</si>
  <si>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</si>
  <si>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</si>
  <si>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</si>
  <si>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</si>
  <si>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</si>
  <si>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</si>
  <si>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</si>
  <si>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</si>
  <si>
    <t>lt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</si>
</sst>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8" fontId="26" fillId="26" borderId="21" xfId="0" applyNumberFormat="1" applyFont="1" applyFill="1" applyBorder="1" applyAlignment="1" applyProtection="1">
      <alignment/>
      <protection/>
    </xf>
    <xf numFmtId="168" fontId="26" fillId="26" borderId="16" xfId="0" applyNumberFormat="1" applyFont="1" applyFill="1" applyBorder="1" applyAlignment="1" applyProtection="1">
      <alignment/>
      <protection/>
    </xf>
    <xf numFmtId="168" fontId="26" fillId="27" borderId="16" xfId="0" applyNumberFormat="1" applyFont="1" applyFill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23</xdr:row>
      <xdr:rowOff>66675</xdr:rowOff>
    </xdr:from>
    <xdr:to>
      <xdr:col>8</xdr:col>
      <xdr:colOff>219075</xdr:colOff>
      <xdr:row>26</xdr:row>
      <xdr:rowOff>133350</xdr:rowOff>
    </xdr:to>
    <xdr:sp>
      <xdr:nvSpPr>
        <xdr:cNvPr id="1" name="Rectangle 14"/>
        <xdr:cNvSpPr>
          <a:spLocks/>
        </xdr:cNvSpPr>
      </xdr:nvSpPr>
      <xdr:spPr>
        <a:xfrm>
          <a:off x="5638800" y="4371975"/>
          <a:ext cx="2447925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QUESTO E' L'IMPORTO DOVUTO SE L'IMPRESA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NON HA UNITA' LOCALI IN PROVINCIA</a:t>
          </a:r>
        </a:p>
      </xdr:txBody>
    </xdr:sp>
    <xdr:clientData/>
  </xdr:twoCellAnchor>
  <xdr:twoCellAnchor>
    <xdr:from>
      <xdr:col>6</xdr:col>
      <xdr:colOff>57150</xdr:colOff>
      <xdr:row>34</xdr:row>
      <xdr:rowOff>38100</xdr:rowOff>
    </xdr:from>
    <xdr:to>
      <xdr:col>7</xdr:col>
      <xdr:colOff>657225</xdr:colOff>
      <xdr:row>36</xdr:row>
      <xdr:rowOff>95250</xdr:rowOff>
    </xdr:to>
    <xdr:sp>
      <xdr:nvSpPr>
        <xdr:cNvPr id="2" name="Connettore 4 2"/>
        <xdr:cNvSpPr>
          <a:spLocks/>
        </xdr:cNvSpPr>
      </xdr:nvSpPr>
      <xdr:spPr>
        <a:xfrm flipV="1">
          <a:off x="5372100" y="6210300"/>
          <a:ext cx="185737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3</xdr:row>
      <xdr:rowOff>200025</xdr:rowOff>
    </xdr:from>
    <xdr:to>
      <xdr:col>5</xdr:col>
      <xdr:colOff>371475</xdr:colOff>
      <xdr:row>5</xdr:row>
      <xdr:rowOff>95250</xdr:rowOff>
    </xdr:to>
    <xdr:sp>
      <xdr:nvSpPr>
        <xdr:cNvPr id="3" name="AutoShape 2"/>
        <xdr:cNvSpPr>
          <a:spLocks/>
        </xdr:cNvSpPr>
      </xdr:nvSpPr>
      <xdr:spPr>
        <a:xfrm>
          <a:off x="2486025" y="762000"/>
          <a:ext cx="1924050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FATTURATO 2015</a:t>
          </a:r>
        </a:p>
      </xdr:txBody>
    </xdr:sp>
    <xdr:clientData/>
  </xdr:twoCellAnchor>
  <xdr:twoCellAnchor>
    <xdr:from>
      <xdr:col>3</xdr:col>
      <xdr:colOff>590550</xdr:colOff>
      <xdr:row>3</xdr:row>
      <xdr:rowOff>190500</xdr:rowOff>
    </xdr:from>
    <xdr:to>
      <xdr:col>3</xdr:col>
      <xdr:colOff>962025</xdr:colOff>
      <xdr:row>5</xdr:row>
      <xdr:rowOff>66675</xdr:rowOff>
    </xdr:to>
    <xdr:sp>
      <xdr:nvSpPr>
        <xdr:cNvPr id="4" name="Oval 3"/>
        <xdr:cNvSpPr>
          <a:spLocks/>
        </xdr:cNvSpPr>
      </xdr:nvSpPr>
      <xdr:spPr>
        <a:xfrm>
          <a:off x="2114550" y="752475"/>
          <a:ext cx="371475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1200150</xdr:colOff>
      <xdr:row>4</xdr:row>
      <xdr:rowOff>171450</xdr:rowOff>
    </xdr:from>
    <xdr:to>
      <xdr:col>8</xdr:col>
      <xdr:colOff>276225</xdr:colOff>
      <xdr:row>6</xdr:row>
      <xdr:rowOff>47625</xdr:rowOff>
    </xdr:to>
    <xdr:sp>
      <xdr:nvSpPr>
        <xdr:cNvPr id="5" name="Oval 4"/>
        <xdr:cNvSpPr>
          <a:spLocks/>
        </xdr:cNvSpPr>
      </xdr:nvSpPr>
      <xdr:spPr>
        <a:xfrm>
          <a:off x="7772400" y="962025"/>
          <a:ext cx="371475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304800</xdr:colOff>
      <xdr:row>4</xdr:row>
      <xdr:rowOff>9525</xdr:rowOff>
    </xdr:from>
    <xdr:to>
      <xdr:col>9</xdr:col>
      <xdr:colOff>923925</xdr:colOff>
      <xdr:row>7</xdr:row>
      <xdr:rowOff>28575</xdr:rowOff>
    </xdr:to>
    <xdr:sp>
      <xdr:nvSpPr>
        <xdr:cNvPr id="6" name="AutoShape 5"/>
        <xdr:cNvSpPr>
          <a:spLocks/>
        </xdr:cNvSpPr>
      </xdr:nvSpPr>
      <xdr:spPr>
        <a:xfrm>
          <a:off x="8172450" y="800100"/>
          <a:ext cx="1914525" cy="7048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SIGLA PROVINCIA SEDE LEGALE</a:t>
          </a:r>
        </a:p>
      </xdr:txBody>
    </xdr:sp>
    <xdr:clientData/>
  </xdr:twoCellAnchor>
  <xdr:twoCellAnchor>
    <xdr:from>
      <xdr:col>7</xdr:col>
      <xdr:colOff>1171575</xdr:colOff>
      <xdr:row>30</xdr:row>
      <xdr:rowOff>114300</xdr:rowOff>
    </xdr:from>
    <xdr:to>
      <xdr:col>8</xdr:col>
      <xdr:colOff>247650</xdr:colOff>
      <xdr:row>32</xdr:row>
      <xdr:rowOff>123825</xdr:rowOff>
    </xdr:to>
    <xdr:sp>
      <xdr:nvSpPr>
        <xdr:cNvPr id="7" name="Oval 6"/>
        <xdr:cNvSpPr>
          <a:spLocks/>
        </xdr:cNvSpPr>
      </xdr:nvSpPr>
      <xdr:spPr>
        <a:xfrm>
          <a:off x="7743825" y="5572125"/>
          <a:ext cx="371475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285750</xdr:colOff>
      <xdr:row>29</xdr:row>
      <xdr:rowOff>66675</xdr:rowOff>
    </xdr:from>
    <xdr:to>
      <xdr:col>9</xdr:col>
      <xdr:colOff>1304925</xdr:colOff>
      <xdr:row>36</xdr:row>
      <xdr:rowOff>133350</xdr:rowOff>
    </xdr:to>
    <xdr:sp>
      <xdr:nvSpPr>
        <xdr:cNvPr id="8" name="AutoShape 7"/>
        <xdr:cNvSpPr>
          <a:spLocks/>
        </xdr:cNvSpPr>
      </xdr:nvSpPr>
      <xdr:spPr>
        <a:xfrm>
          <a:off x="8153400" y="5362575"/>
          <a:ext cx="2314575" cy="1266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EVENTUALE NUMERO DI UNITA' LOCALI PRESENTI IN PROVINCIA, SE NON VE NE SONO SCRIVERE "0"</a:t>
          </a:r>
        </a:p>
      </xdr:txBody>
    </xdr:sp>
    <xdr:clientData/>
  </xdr:twoCellAnchor>
  <xdr:twoCellAnchor>
    <xdr:from>
      <xdr:col>2</xdr:col>
      <xdr:colOff>409575</xdr:colOff>
      <xdr:row>46</xdr:row>
      <xdr:rowOff>114300</xdr:rowOff>
    </xdr:from>
    <xdr:to>
      <xdr:col>2</xdr:col>
      <xdr:colOff>781050</xdr:colOff>
      <xdr:row>46</xdr:row>
      <xdr:rowOff>438150</xdr:rowOff>
    </xdr:to>
    <xdr:sp>
      <xdr:nvSpPr>
        <xdr:cNvPr id="9" name="Oval 8"/>
        <xdr:cNvSpPr>
          <a:spLocks/>
        </xdr:cNvSpPr>
      </xdr:nvSpPr>
      <xdr:spPr>
        <a:xfrm>
          <a:off x="742950" y="8248650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114300</xdr:colOff>
      <xdr:row>50</xdr:row>
      <xdr:rowOff>66675</xdr:rowOff>
    </xdr:from>
    <xdr:to>
      <xdr:col>3</xdr:col>
      <xdr:colOff>304800</xdr:colOff>
      <xdr:row>64</xdr:row>
      <xdr:rowOff>85725</xdr:rowOff>
    </xdr:to>
    <xdr:sp>
      <xdr:nvSpPr>
        <xdr:cNvPr id="10" name="AutoShape 9"/>
        <xdr:cNvSpPr>
          <a:spLocks/>
        </xdr:cNvSpPr>
      </xdr:nvSpPr>
      <xdr:spPr>
        <a:xfrm rot="5400000">
          <a:off x="114300" y="9334500"/>
          <a:ext cx="1714500" cy="22955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CASO DI UNITA' LOCALI FUORI PROVINCIA INDICARE LA SIGLA DELLA PROVINCIA DOVE QUESTE ULTIME SONO ISCRITTE</a:t>
          </a:r>
        </a:p>
      </xdr:txBody>
    </xdr:sp>
    <xdr:clientData/>
  </xdr:twoCellAnchor>
  <xdr:twoCellAnchor>
    <xdr:from>
      <xdr:col>4</xdr:col>
      <xdr:colOff>495300</xdr:colOff>
      <xdr:row>46</xdr:row>
      <xdr:rowOff>47625</xdr:rowOff>
    </xdr:from>
    <xdr:to>
      <xdr:col>4</xdr:col>
      <xdr:colOff>866775</xdr:colOff>
      <xdr:row>46</xdr:row>
      <xdr:rowOff>371475</xdr:rowOff>
    </xdr:to>
    <xdr:sp>
      <xdr:nvSpPr>
        <xdr:cNvPr id="11" name="Oval 10"/>
        <xdr:cNvSpPr>
          <a:spLocks/>
        </xdr:cNvSpPr>
      </xdr:nvSpPr>
      <xdr:spPr>
        <a:xfrm>
          <a:off x="3286125" y="8181975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1247775</xdr:colOff>
      <xdr:row>50</xdr:row>
      <xdr:rowOff>9525</xdr:rowOff>
    </xdr:from>
    <xdr:to>
      <xdr:col>5</xdr:col>
      <xdr:colOff>457200</xdr:colOff>
      <xdr:row>64</xdr:row>
      <xdr:rowOff>28575</xdr:rowOff>
    </xdr:to>
    <xdr:sp>
      <xdr:nvSpPr>
        <xdr:cNvPr id="12" name="AutoShape 11"/>
        <xdr:cNvSpPr>
          <a:spLocks/>
        </xdr:cNvSpPr>
      </xdr:nvSpPr>
      <xdr:spPr>
        <a:xfrm rot="5400000">
          <a:off x="2771775" y="9277350"/>
          <a:ext cx="1724025" cy="22955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CASO DI UNITA' LOCALI FUORI PROVINCIA INDICARE PER OGNI PROVINCIA LA NUMEROSITA' DELLE UNITA' LOCALI </a:t>
          </a:r>
        </a:p>
      </xdr:txBody>
    </xdr:sp>
    <xdr:clientData/>
  </xdr:twoCellAnchor>
  <xdr:twoCellAnchor>
    <xdr:from>
      <xdr:col>6</xdr:col>
      <xdr:colOff>1181100</xdr:colOff>
      <xdr:row>25</xdr:row>
      <xdr:rowOff>85725</xdr:rowOff>
    </xdr:from>
    <xdr:to>
      <xdr:col>7</xdr:col>
      <xdr:colOff>295275</xdr:colOff>
      <xdr:row>27</xdr:row>
      <xdr:rowOff>85725</xdr:rowOff>
    </xdr:to>
    <xdr:sp>
      <xdr:nvSpPr>
        <xdr:cNvPr id="13" name="Oval 12"/>
        <xdr:cNvSpPr>
          <a:spLocks/>
        </xdr:cNvSpPr>
      </xdr:nvSpPr>
      <xdr:spPr>
        <a:xfrm>
          <a:off x="6496050" y="4714875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5</xdr:col>
      <xdr:colOff>1266825</xdr:colOff>
      <xdr:row>27</xdr:row>
      <xdr:rowOff>9525</xdr:rowOff>
    </xdr:from>
    <xdr:to>
      <xdr:col>6</xdr:col>
      <xdr:colOff>285750</xdr:colOff>
      <xdr:row>28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5305425" y="4962525"/>
          <a:ext cx="295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37</xdr:row>
      <xdr:rowOff>95250</xdr:rowOff>
    </xdr:from>
    <xdr:to>
      <xdr:col>7</xdr:col>
      <xdr:colOff>1276350</xdr:colOff>
      <xdr:row>41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5400675" y="6753225"/>
          <a:ext cx="2447925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QUESTO E' L'IMPORTO DOVUTO SE L'IMPRESA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HA UNITA' LOCALI IN PROVINCIA</a:t>
          </a:r>
        </a:p>
      </xdr:txBody>
    </xdr:sp>
    <xdr:clientData/>
  </xdr:twoCellAnchor>
  <xdr:twoCellAnchor>
    <xdr:from>
      <xdr:col>6</xdr:col>
      <xdr:colOff>857250</xdr:colOff>
      <xdr:row>39</xdr:row>
      <xdr:rowOff>133350</xdr:rowOff>
    </xdr:from>
    <xdr:to>
      <xdr:col>6</xdr:col>
      <xdr:colOff>1228725</xdr:colOff>
      <xdr:row>41</xdr:row>
      <xdr:rowOff>133350</xdr:rowOff>
    </xdr:to>
    <xdr:sp>
      <xdr:nvSpPr>
        <xdr:cNvPr id="16" name="Oval 17"/>
        <xdr:cNvSpPr>
          <a:spLocks/>
        </xdr:cNvSpPr>
      </xdr:nvSpPr>
      <xdr:spPr>
        <a:xfrm>
          <a:off x="6172200" y="7115175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1257300</xdr:colOff>
      <xdr:row>41</xdr:row>
      <xdr:rowOff>28575</xdr:rowOff>
    </xdr:from>
    <xdr:to>
      <xdr:col>6</xdr:col>
      <xdr:colOff>276225</xdr:colOff>
      <xdr:row>42</xdr:row>
      <xdr:rowOff>47625</xdr:rowOff>
    </xdr:to>
    <xdr:sp>
      <xdr:nvSpPr>
        <xdr:cNvPr id="17" name="Line 18"/>
        <xdr:cNvSpPr>
          <a:spLocks/>
        </xdr:cNvSpPr>
      </xdr:nvSpPr>
      <xdr:spPr>
        <a:xfrm flipH="1">
          <a:off x="5295900" y="73342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161925</xdr:rowOff>
    </xdr:from>
    <xdr:to>
      <xdr:col>10</xdr:col>
      <xdr:colOff>1362075</xdr:colOff>
      <xdr:row>45</xdr:row>
      <xdr:rowOff>47625</xdr:rowOff>
    </xdr:to>
    <xdr:sp>
      <xdr:nvSpPr>
        <xdr:cNvPr id="18" name="Rectangle 19"/>
        <xdr:cNvSpPr>
          <a:spLocks/>
        </xdr:cNvSpPr>
      </xdr:nvSpPr>
      <xdr:spPr>
        <a:xfrm>
          <a:off x="9582150" y="7467600"/>
          <a:ext cx="2457450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QUESTO E' L'IMPORTO DOVUTO SE L'IMPRESA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HA UNITA' LOCALI IN PROVINCIA</a:t>
          </a:r>
        </a:p>
      </xdr:txBody>
    </xdr:sp>
    <xdr:clientData/>
  </xdr:twoCellAnchor>
  <xdr:twoCellAnchor>
    <xdr:from>
      <xdr:col>10</xdr:col>
      <xdr:colOff>857250</xdr:colOff>
      <xdr:row>43</xdr:row>
      <xdr:rowOff>133350</xdr:rowOff>
    </xdr:from>
    <xdr:to>
      <xdr:col>10</xdr:col>
      <xdr:colOff>1228725</xdr:colOff>
      <xdr:row>45</xdr:row>
      <xdr:rowOff>133350</xdr:rowOff>
    </xdr:to>
    <xdr:sp>
      <xdr:nvSpPr>
        <xdr:cNvPr id="19" name="Oval 20"/>
        <xdr:cNvSpPr>
          <a:spLocks/>
        </xdr:cNvSpPr>
      </xdr:nvSpPr>
      <xdr:spPr>
        <a:xfrm>
          <a:off x="11534775" y="7781925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581025</xdr:colOff>
      <xdr:row>45</xdr:row>
      <xdr:rowOff>38100</xdr:rowOff>
    </xdr:from>
    <xdr:to>
      <xdr:col>10</xdr:col>
      <xdr:colOff>828675</xdr:colOff>
      <xdr:row>47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11258550" y="8010525"/>
          <a:ext cx="247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46</xdr:row>
      <xdr:rowOff>304800</xdr:rowOff>
    </xdr:from>
    <xdr:to>
      <xdr:col>9</xdr:col>
      <xdr:colOff>923925</xdr:colOff>
      <xdr:row>52</xdr:row>
      <xdr:rowOff>9525</xdr:rowOff>
    </xdr:to>
    <xdr:sp>
      <xdr:nvSpPr>
        <xdr:cNvPr id="21" name="AutoShape 23"/>
        <xdr:cNvSpPr>
          <a:spLocks/>
        </xdr:cNvSpPr>
      </xdr:nvSpPr>
      <xdr:spPr>
        <a:xfrm rot="10800000">
          <a:off x="4171950" y="8439150"/>
          <a:ext cx="5915025" cy="1162050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L'IMPORTO INDICATO NELLA COLONNA SOTTO IL PUNTO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"8"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E' RIFERITO ALLE U.L. PRESENTI IN ALTRA PROVINCIA, PRESTARE ATTENZIONE ALLA SIGLA DELLA PROVINCIA INTERESSATA</a:t>
          </a:r>
        </a:p>
      </xdr:txBody>
    </xdr:sp>
    <xdr:clientData/>
  </xdr:twoCellAnchor>
  <xdr:twoCellAnchor>
    <xdr:from>
      <xdr:col>2</xdr:col>
      <xdr:colOff>876300</xdr:colOff>
      <xdr:row>47</xdr:row>
      <xdr:rowOff>66675</xdr:rowOff>
    </xdr:from>
    <xdr:to>
      <xdr:col>3</xdr:col>
      <xdr:colOff>390525</xdr:colOff>
      <xdr:row>48</xdr:row>
      <xdr:rowOff>95250</xdr:rowOff>
    </xdr:to>
    <xdr:sp>
      <xdr:nvSpPr>
        <xdr:cNvPr id="22" name="AutoShape 24"/>
        <xdr:cNvSpPr>
          <a:spLocks/>
        </xdr:cNvSpPr>
      </xdr:nvSpPr>
      <xdr:spPr>
        <a:xfrm rot="10800000">
          <a:off x="1209675" y="8848725"/>
          <a:ext cx="704850" cy="190500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47625</xdr:rowOff>
    </xdr:from>
    <xdr:to>
      <xdr:col>3</xdr:col>
      <xdr:colOff>495300</xdr:colOff>
      <xdr:row>5</xdr:row>
      <xdr:rowOff>200025</xdr:rowOff>
    </xdr:to>
    <xdr:sp>
      <xdr:nvSpPr>
        <xdr:cNvPr id="23" name="Rectangle 25"/>
        <xdr:cNvSpPr>
          <a:spLocks/>
        </xdr:cNvSpPr>
      </xdr:nvSpPr>
      <xdr:spPr>
        <a:xfrm>
          <a:off x="123825" y="609600"/>
          <a:ext cx="1895475" cy="609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Compilare solo le caselle in lilla, per il calcolo seguire i passi indicati dai punti da 1 a 9.</a:t>
          </a:r>
        </a:p>
      </xdr:txBody>
    </xdr:sp>
    <xdr:clientData/>
  </xdr:twoCellAnchor>
  <xdr:twoCellAnchor>
    <xdr:from>
      <xdr:col>8</xdr:col>
      <xdr:colOff>771525</xdr:colOff>
      <xdr:row>47</xdr:row>
      <xdr:rowOff>47625</xdr:rowOff>
    </xdr:from>
    <xdr:to>
      <xdr:col>10</xdr:col>
      <xdr:colOff>666750</xdr:colOff>
      <xdr:row>47</xdr:row>
      <xdr:rowOff>47625</xdr:rowOff>
    </xdr:to>
    <xdr:sp>
      <xdr:nvSpPr>
        <xdr:cNvPr id="24" name="Line 26"/>
        <xdr:cNvSpPr>
          <a:spLocks/>
        </xdr:cNvSpPr>
      </xdr:nvSpPr>
      <xdr:spPr>
        <a:xfrm flipH="1">
          <a:off x="8639175" y="88296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48</xdr:row>
      <xdr:rowOff>0</xdr:rowOff>
    </xdr:from>
    <xdr:to>
      <xdr:col>5</xdr:col>
      <xdr:colOff>857250</xdr:colOff>
      <xdr:row>49</xdr:row>
      <xdr:rowOff>57150</xdr:rowOff>
    </xdr:to>
    <xdr:sp>
      <xdr:nvSpPr>
        <xdr:cNvPr id="25" name="Line 27"/>
        <xdr:cNvSpPr>
          <a:spLocks/>
        </xdr:cNvSpPr>
      </xdr:nvSpPr>
      <xdr:spPr>
        <a:xfrm flipH="1" flipV="1">
          <a:off x="1143000" y="8943975"/>
          <a:ext cx="3752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666750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5737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I55" sqref="I55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23.00390625" style="1" customWidth="1"/>
    <col min="12" max="16384" width="8.8515625" style="1" customWidth="1"/>
  </cols>
  <sheetData>
    <row r="1" spans="1:9" s="2" customFormat="1" ht="18" customHeight="1">
      <c r="A1" s="79" t="s">
        <v>173</v>
      </c>
      <c r="B1" s="79"/>
      <c r="C1" s="79"/>
      <c r="D1" s="79"/>
      <c r="E1" s="79"/>
      <c r="F1" s="79"/>
      <c r="G1" s="79"/>
      <c r="H1" s="79"/>
      <c r="I1" s="74"/>
    </row>
    <row r="2" spans="1:9" s="3" customFormat="1" ht="18" customHeight="1">
      <c r="A2" s="80" t="s">
        <v>170</v>
      </c>
      <c r="B2" s="80"/>
      <c r="C2" s="80"/>
      <c r="D2" s="80"/>
      <c r="E2" s="80"/>
      <c r="F2" s="80"/>
      <c r="G2" s="80"/>
      <c r="H2" s="80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172</v>
      </c>
      <c r="H5" s="8">
        <v>2610596</v>
      </c>
      <c r="I5" s="5"/>
    </row>
    <row r="6" spans="7:9" ht="18" customHeight="1">
      <c r="G6" s="6" t="s">
        <v>2</v>
      </c>
      <c r="H6" s="9" t="s">
        <v>106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9E-05</v>
      </c>
      <c r="H16" s="23">
        <f t="shared" si="1"/>
        <v>144.95364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449.95364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6" ht="12.75">
      <c r="A24" s="17"/>
      <c r="B24" s="26" t="s">
        <v>24</v>
      </c>
      <c r="F24" s="23">
        <f>H20</f>
        <v>449.95364</v>
      </c>
    </row>
    <row r="25" spans="1:7" ht="12.75">
      <c r="A25" s="17"/>
      <c r="B25" s="26" t="s">
        <v>25</v>
      </c>
      <c r="F25" s="23">
        <f>$H$7*F24</f>
        <v>0</v>
      </c>
      <c r="G25" s="26"/>
    </row>
    <row r="26" spans="1:7" ht="12.75">
      <c r="A26" s="17"/>
      <c r="B26" s="26" t="s">
        <v>26</v>
      </c>
      <c r="F26" s="23">
        <f>SUM(F24:F25)</f>
        <v>449.95364</v>
      </c>
      <c r="G26" s="26"/>
    </row>
    <row r="27" spans="1:7" ht="12.75">
      <c r="A27" s="17"/>
      <c r="B27" s="26" t="s">
        <v>174</v>
      </c>
      <c r="F27" s="23">
        <f>F26-(F26*0.4)</f>
        <v>269.97218399999997</v>
      </c>
      <c r="G27" s="26"/>
    </row>
    <row r="28" spans="2:10" ht="13.5" thickBot="1">
      <c r="B28" s="1" t="s">
        <v>27</v>
      </c>
      <c r="F28" s="20">
        <f>ROUND(F27,2)</f>
        <v>269.97</v>
      </c>
      <c r="J28" s="30"/>
    </row>
    <row r="29" spans="2:9" ht="13.5" thickBot="1">
      <c r="B29" s="1" t="s">
        <v>28</v>
      </c>
      <c r="F29" s="76">
        <f>ROUND(F28,0)</f>
        <v>270</v>
      </c>
      <c r="G29" s="32" t="s">
        <v>29</v>
      </c>
      <c r="H29" s="33"/>
      <c r="I29" s="33"/>
    </row>
    <row r="31" spans="1:10" ht="12.75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175</v>
      </c>
      <c r="H33" s="9">
        <v>1</v>
      </c>
    </row>
    <row r="35" spans="1:6" ht="12.75">
      <c r="A35" s="17"/>
      <c r="B35" s="26" t="s">
        <v>24</v>
      </c>
      <c r="F35" s="23">
        <f>H20</f>
        <v>449.95364</v>
      </c>
    </row>
    <row r="36" spans="1:6" ht="12.75">
      <c r="A36" s="17"/>
      <c r="B36" s="26" t="s">
        <v>30</v>
      </c>
      <c r="F36" s="23">
        <f>IF(F35*20%&gt;200,200,F35*20%)</f>
        <v>89.990728</v>
      </c>
    </row>
    <row r="37" spans="2:6" ht="12.75">
      <c r="B37" s="26" t="s">
        <v>31</v>
      </c>
      <c r="F37" s="23">
        <f>F36*H33</f>
        <v>89.990728</v>
      </c>
    </row>
    <row r="38" spans="2:6" ht="12.75">
      <c r="B38" s="26" t="s">
        <v>32</v>
      </c>
      <c r="F38" s="23">
        <f>SUM(F35+F37)</f>
        <v>539.944368</v>
      </c>
    </row>
    <row r="39" spans="2:6" ht="12.75">
      <c r="B39" s="26" t="s">
        <v>33</v>
      </c>
      <c r="F39" s="23">
        <f>F38*$H$7</f>
        <v>0</v>
      </c>
    </row>
    <row r="40" spans="1:7" ht="12.75">
      <c r="A40" s="17"/>
      <c r="B40" s="26" t="s">
        <v>34</v>
      </c>
      <c r="F40" s="23">
        <f>SUM(F38+F39)</f>
        <v>539.944368</v>
      </c>
      <c r="G40" s="26"/>
    </row>
    <row r="41" spans="1:7" ht="12.75">
      <c r="A41" s="17"/>
      <c r="B41" s="26" t="s">
        <v>177</v>
      </c>
      <c r="F41" s="23">
        <f>F40-(F40*0.4)</f>
        <v>323.9666208</v>
      </c>
      <c r="G41" s="26"/>
    </row>
    <row r="42" spans="2:10" ht="13.5" thickBot="1">
      <c r="B42" s="1" t="s">
        <v>27</v>
      </c>
      <c r="F42" s="20">
        <f>ROUND(F41,2)</f>
        <v>323.97</v>
      </c>
      <c r="J42" s="30"/>
    </row>
    <row r="43" spans="2:10" ht="13.5" thickBot="1">
      <c r="B43" s="1" t="s">
        <v>35</v>
      </c>
      <c r="F43" s="76">
        <f>ROUND(F42,0)</f>
        <v>324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3:11" ht="12.75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aca="true" t="shared" si="2" ref="F48:F60">IF(AND(C48&lt;&gt;"",E48&gt;0),IF($H$20*20%&gt;200,200,$H$20*20%),0)</f>
        <v>89.990728</v>
      </c>
      <c r="G48" s="44">
        <f aca="true" t="shared" si="3" ref="G48:G59">(F48*E48)</f>
        <v>179.981456</v>
      </c>
      <c r="H48" s="44">
        <f aca="true" t="shared" si="4" ref="H48:H60">(G48*D48+G48)</f>
        <v>201.57923072</v>
      </c>
      <c r="I48" s="44">
        <f>H48-(H48*0.4)</f>
        <v>120.94753843199999</v>
      </c>
      <c r="J48" s="45">
        <f>ROUND(I48,2)</f>
        <v>120.95</v>
      </c>
      <c r="K48" s="77">
        <f aca="true" t="shared" si="5" ref="K48:K60">ROUND(J48,0)</f>
        <v>121</v>
      </c>
    </row>
    <row r="49" spans="3:11" ht="12.75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89.990728</v>
      </c>
      <c r="G49" s="44">
        <f t="shared" si="3"/>
        <v>269.972184</v>
      </c>
      <c r="H49" s="44">
        <f t="shared" si="4"/>
        <v>310.4680116</v>
      </c>
      <c r="I49" s="44">
        <f>H49-(H49*0.4)</f>
        <v>186.28080696</v>
      </c>
      <c r="J49" s="45">
        <f aca="true" t="shared" si="6" ref="J49:J60">ROUND(I49,2)</f>
        <v>186.28</v>
      </c>
      <c r="K49" s="78">
        <f t="shared" si="5"/>
        <v>186</v>
      </c>
    </row>
    <row r="50" spans="3:11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4">
        <f aca="true" t="shared" si="7" ref="I50:I60">H50-(H50*0.4)</f>
        <v>0</v>
      </c>
      <c r="J50" s="45">
        <f t="shared" si="6"/>
        <v>0</v>
      </c>
      <c r="K50" s="47">
        <f t="shared" si="5"/>
        <v>0</v>
      </c>
    </row>
    <row r="51" spans="3:11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4">
        <f t="shared" si="7"/>
        <v>0</v>
      </c>
      <c r="J51" s="45">
        <f t="shared" si="6"/>
        <v>0</v>
      </c>
      <c r="K51" s="47">
        <f t="shared" si="5"/>
        <v>0</v>
      </c>
    </row>
    <row r="52" spans="3:11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4">
        <f t="shared" si="7"/>
        <v>0</v>
      </c>
      <c r="J52" s="45">
        <f t="shared" si="6"/>
        <v>0</v>
      </c>
      <c r="K52" s="47">
        <f t="shared" si="5"/>
        <v>0</v>
      </c>
    </row>
    <row r="53" spans="3:11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4">
        <f t="shared" si="7"/>
        <v>0</v>
      </c>
      <c r="J53" s="45">
        <f t="shared" si="6"/>
        <v>0</v>
      </c>
      <c r="K53" s="47">
        <f t="shared" si="5"/>
        <v>0</v>
      </c>
    </row>
    <row r="54" spans="3:11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4">
        <f t="shared" si="7"/>
        <v>0</v>
      </c>
      <c r="J54" s="45">
        <f t="shared" si="6"/>
        <v>0</v>
      </c>
      <c r="K54" s="47">
        <f t="shared" si="5"/>
        <v>0</v>
      </c>
    </row>
    <row r="55" spans="3:11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4">
        <f t="shared" si="7"/>
        <v>0</v>
      </c>
      <c r="J55" s="45">
        <f t="shared" si="6"/>
        <v>0</v>
      </c>
      <c r="K55" s="47">
        <f t="shared" si="5"/>
        <v>0</v>
      </c>
    </row>
    <row r="56" spans="3:11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4">
        <f t="shared" si="7"/>
        <v>0</v>
      </c>
      <c r="J56" s="45">
        <f t="shared" si="6"/>
        <v>0</v>
      </c>
      <c r="K56" s="47">
        <f t="shared" si="5"/>
        <v>0</v>
      </c>
    </row>
    <row r="57" spans="3:11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4">
        <f t="shared" si="7"/>
        <v>0</v>
      </c>
      <c r="J57" s="45">
        <f t="shared" si="6"/>
        <v>0</v>
      </c>
      <c r="K57" s="47">
        <f t="shared" si="5"/>
        <v>0</v>
      </c>
    </row>
    <row r="58" spans="3:11" ht="12.75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4"/>
        <v>0</v>
      </c>
      <c r="I58" s="44">
        <f t="shared" si="7"/>
        <v>0</v>
      </c>
      <c r="J58" s="45">
        <f t="shared" si="6"/>
        <v>0</v>
      </c>
      <c r="K58" s="47">
        <f t="shared" si="5"/>
        <v>0</v>
      </c>
    </row>
    <row r="59" spans="3:11" ht="12.75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4"/>
        <v>0</v>
      </c>
      <c r="I59" s="44">
        <f t="shared" si="7"/>
        <v>0</v>
      </c>
      <c r="J59" s="45">
        <f t="shared" si="6"/>
        <v>0</v>
      </c>
      <c r="K59" s="47">
        <f t="shared" si="5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51">
        <f t="shared" si="4"/>
        <v>0</v>
      </c>
      <c r="I60" s="51">
        <f t="shared" si="7"/>
        <v>0</v>
      </c>
      <c r="J60" s="73">
        <f t="shared" si="6"/>
        <v>0</v>
      </c>
      <c r="K60" s="52">
        <f t="shared" si="5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9" sqref="H9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79" t="s">
        <v>173</v>
      </c>
      <c r="B1" s="79"/>
      <c r="C1" s="79"/>
      <c r="D1" s="79"/>
      <c r="E1" s="79"/>
      <c r="F1" s="79"/>
      <c r="G1" s="79"/>
      <c r="H1" s="79"/>
    </row>
    <row r="2" spans="1:8" s="3" customFormat="1" ht="18" customHeight="1" thickBot="1">
      <c r="A2" s="80" t="s">
        <v>169</v>
      </c>
      <c r="B2" s="80"/>
      <c r="C2" s="80"/>
      <c r="D2" s="80"/>
      <c r="E2" s="80"/>
      <c r="F2" s="80"/>
      <c r="G2" s="80"/>
      <c r="H2" s="80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66</v>
      </c>
    </row>
    <row r="6" spans="7:8" ht="18" customHeight="1">
      <c r="G6" s="6" t="s">
        <v>2</v>
      </c>
      <c r="H6" s="9" t="s">
        <v>182</v>
      </c>
    </row>
    <row r="7" spans="7:8" ht="18" customHeight="1">
      <c r="G7" s="6" t="s">
        <v>4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66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7" ht="12.75">
      <c r="A24" s="17"/>
      <c r="B24" s="26" t="s">
        <v>26</v>
      </c>
      <c r="F24" s="23">
        <f>SUM(F22:F23)</f>
        <v>66</v>
      </c>
      <c r="G24" s="26"/>
    </row>
    <row r="25" spans="2:6" ht="12.75">
      <c r="B25" s="1" t="s">
        <v>27</v>
      </c>
      <c r="F25" s="20">
        <f>ROUND(F24,2)</f>
        <v>66</v>
      </c>
    </row>
    <row r="26" spans="2:8" ht="12.75">
      <c r="B26" s="1" t="s">
        <v>35</v>
      </c>
      <c r="F26" s="31">
        <f>ROUND(F25,0)</f>
        <v>66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1</v>
      </c>
    </row>
    <row r="32" spans="1:6" ht="12.75">
      <c r="A32" s="17"/>
      <c r="B32" s="26" t="s">
        <v>24</v>
      </c>
      <c r="F32" s="23">
        <f>H5</f>
        <v>66</v>
      </c>
    </row>
    <row r="33" spans="1:6" ht="12.75">
      <c r="A33" s="17"/>
      <c r="B33" s="26" t="s">
        <v>30</v>
      </c>
      <c r="F33" s="23">
        <f>IF(H5&lt;&gt;H17,IF(F32*20%&gt;200,200,IF(H5&lt;&gt;H18,H5,0)*20%),H17)</f>
        <v>66</v>
      </c>
    </row>
    <row r="34" spans="2:6" ht="12.75">
      <c r="B34" s="26" t="s">
        <v>31</v>
      </c>
      <c r="F34" s="23">
        <f>F33*H30</f>
        <v>66</v>
      </c>
    </row>
    <row r="35" spans="2:6" ht="11.25" customHeight="1">
      <c r="B35" s="26" t="s">
        <v>32</v>
      </c>
      <c r="F35" s="23">
        <f>SUM(F32+F34)</f>
        <v>132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SUM(F35+F36)</f>
        <v>132</v>
      </c>
      <c r="G37" s="26"/>
    </row>
    <row r="38" spans="2:6" ht="12.75">
      <c r="B38" s="1" t="s">
        <v>27</v>
      </c>
      <c r="F38" s="20">
        <f>ROUND(F37,2)</f>
        <v>132</v>
      </c>
    </row>
    <row r="39" spans="2:8" ht="12.75">
      <c r="B39" s="1" t="s">
        <v>35</v>
      </c>
      <c r="F39" s="31">
        <f>ROUND(F38,0)</f>
        <v>132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aca="true" t="shared" si="0" ref="G44:G56">(F44*E44)</f>
        <v>39.6</v>
      </c>
      <c r="H44" s="44">
        <f aca="true" t="shared" si="1" ref="H44:H56">(G44*D44+G44)</f>
        <v>43.56</v>
      </c>
      <c r="I44" s="20">
        <f>ROUND(H44,2)</f>
        <v>43.56</v>
      </c>
      <c r="J44" s="46">
        <f aca="true" t="shared" si="2" ref="J44:J56">ROUND(I44,0)</f>
        <v>44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 t="shared" si="1"/>
        <v>30.360000000000003</v>
      </c>
      <c r="I45" s="20">
        <f aca="true" t="shared" si="3" ref="I45:I56">ROUND(H45,2)</f>
        <v>30.36</v>
      </c>
      <c r="J45" s="46">
        <f t="shared" si="2"/>
        <v>30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20">
        <f t="shared" si="3"/>
        <v>0</v>
      </c>
      <c r="J46" s="47">
        <f t="shared" si="2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20">
        <f t="shared" si="3"/>
        <v>0</v>
      </c>
      <c r="J47" s="47">
        <f t="shared" si="2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20">
        <f t="shared" si="3"/>
        <v>0</v>
      </c>
      <c r="J48" s="47">
        <f t="shared" si="2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20">
        <f t="shared" si="3"/>
        <v>0</v>
      </c>
      <c r="J49" s="47">
        <f t="shared" si="2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20">
        <f t="shared" si="3"/>
        <v>0</v>
      </c>
      <c r="J50" s="47">
        <f t="shared" si="2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20">
        <f t="shared" si="3"/>
        <v>0</v>
      </c>
      <c r="J51" s="47">
        <f t="shared" si="2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20">
        <f t="shared" si="3"/>
        <v>0</v>
      </c>
      <c r="J52" s="47">
        <f t="shared" si="2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20">
        <f t="shared" si="3"/>
        <v>0</v>
      </c>
      <c r="J53" s="47">
        <f t="shared" si="2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20">
        <f t="shared" si="3"/>
        <v>0</v>
      </c>
      <c r="J54" s="47">
        <f t="shared" si="2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20">
        <f t="shared" si="3"/>
        <v>0</v>
      </c>
      <c r="J55" s="47">
        <f t="shared" si="2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4"/>
        <v>0</v>
      </c>
      <c r="G56" s="51">
        <f t="shared" si="0"/>
        <v>0</v>
      </c>
      <c r="H56" s="51">
        <f t="shared" si="1"/>
        <v>0</v>
      </c>
      <c r="I56" s="73">
        <f t="shared" si="3"/>
        <v>0</v>
      </c>
      <c r="J56" s="52">
        <f t="shared" si="2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 ht="1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 ht="1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 ht="1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 ht="1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 ht="1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 ht="1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 ht="1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 ht="1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 ht="1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 ht="1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 ht="1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 ht="1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 ht="1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 ht="1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 ht="1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 ht="1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 ht="1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 ht="1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 ht="1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 ht="1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 ht="1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1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 ht="1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 ht="1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 ht="1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 ht="1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1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 ht="1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 ht="1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 ht="1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 ht="1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 ht="1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 ht="1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 ht="1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 ht="1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1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 ht="1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 ht="1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 ht="1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1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 ht="1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 ht="1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 ht="1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 ht="1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 ht="1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1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1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 ht="1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 ht="1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 ht="1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 ht="1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 ht="1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 ht="1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 ht="1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 ht="1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 ht="1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 ht="1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 ht="1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 ht="1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 ht="1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 ht="1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 ht="1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5" ht="15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5" ht="15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5" ht="15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5" ht="15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5" ht="15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5" ht="15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5" ht="15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5" ht="15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5" ht="15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5" ht="15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.</cp:lastModifiedBy>
  <dcterms:created xsi:type="dcterms:W3CDTF">2011-05-09T08:13:24Z</dcterms:created>
  <dcterms:modified xsi:type="dcterms:W3CDTF">2016-05-11T09:45:23Z</dcterms:modified>
  <cp:category/>
  <cp:version/>
  <cp:contentType/>
  <cp:contentStatus/>
</cp:coreProperties>
</file>